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<sst xmlns="http://schemas.openxmlformats.org/spreadsheetml/2006/main" count="75" uniqueCount="60">
  <si>
    <t>Valley soaring article</t>
  </si>
  <si>
    <t>HRF</t>
  </si>
  <si>
    <t>Thomas</t>
  </si>
  <si>
    <t>Plumbers Cirrus</t>
  </si>
  <si>
    <t>Orig</t>
  </si>
  <si>
    <t>As PC</t>
  </si>
  <si>
    <t>For me</t>
  </si>
  <si>
    <t>Currency</t>
  </si>
  <si>
    <t>USD</t>
  </si>
  <si>
    <t>Euro</t>
  </si>
  <si>
    <t>Year</t>
  </si>
  <si>
    <t>Plane</t>
  </si>
  <si>
    <t>Libelle</t>
  </si>
  <si>
    <t>ASW 20</t>
  </si>
  <si>
    <t>Std Cirrus</t>
  </si>
  <si>
    <t>Airframe</t>
  </si>
  <si>
    <t>Trailer</t>
  </si>
  <si>
    <t>Instruments</t>
  </si>
  <si>
    <t>Total Purchase</t>
  </si>
  <si>
    <t>Probably 25k &lt; x &lt; 30k</t>
  </si>
  <si>
    <t>Tow Veh</t>
  </si>
  <si>
    <t>Interest rate</t>
  </si>
  <si>
    <t>Lack of interest</t>
  </si>
  <si>
    <t>Annual inspection</t>
  </si>
  <si>
    <t>Repairs</t>
  </si>
  <si>
    <t>?</t>
  </si>
  <si>
    <t>Insurance</t>
  </si>
  <si>
    <t>Storage</t>
  </si>
  <si>
    <t>Property Tax</t>
  </si>
  <si>
    <t>Total</t>
  </si>
  <si>
    <t>GelCoat</t>
  </si>
  <si>
    <t>Total+Gel</t>
  </si>
  <si>
    <t>HS designed but later made by grob</t>
  </si>
  <si>
    <t>gel better on grob</t>
  </si>
  <si>
    <t>airbrake mod, single paddle are really shit</t>
  </si>
  <si>
    <t>min weight</t>
  </si>
  <si>
    <t>normally only belly hook</t>
  </si>
  <si>
    <t>libelle</t>
  </si>
  <si>
    <t>1 EURO =</t>
  </si>
  <si>
    <t>GBP</t>
  </si>
  <si>
    <t>AUD</t>
  </si>
  <si>
    <t>Glider</t>
  </si>
  <si>
    <t>Best L/D speed / kph</t>
  </si>
  <si>
    <t>Best L/D</t>
  </si>
  <si>
    <t>Min Sink / ms^-1</t>
  </si>
  <si>
    <t>Costs</t>
  </si>
  <si>
    <t>K8</t>
  </si>
  <si>
    <t>K6E</t>
  </si>
  <si>
    <t>Pirat</t>
  </si>
  <si>
    <t>Junior</t>
  </si>
  <si>
    <t>DG100</t>
  </si>
  <si>
    <t>10500(D)</t>
  </si>
  <si>
    <t>Astir CS77</t>
  </si>
  <si>
    <t>Std Jantar</t>
  </si>
  <si>
    <t>d.co</t>
  </si>
  <si>
    <t>Libelle H301</t>
  </si>
  <si>
    <t>ASW19</t>
  </si>
  <si>
    <t>ASW15</t>
  </si>
  <si>
    <t>Discus</t>
  </si>
  <si>
    <t>ASW20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</si>
</sst>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1" xfId="0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Sheet2!$A$8:$A$21</c:f>
              <c:strCache/>
            </c:strRef>
          </c:cat>
          <c:val>
            <c:numRef>
              <c:f>Sheet2!$C$8:$C$21</c:f>
              <c:numCache/>
            </c:numRef>
          </c:val>
        </c:ser>
        <c:gapWidth val="100"/>
        <c:axId val="34429534"/>
        <c:axId val="41430351"/>
      </c:barChart>
      <c:catAx>
        <c:axId val="34429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30351"/>
        <c:crossesAt val="0"/>
        <c:auto val="1"/>
        <c:lblOffset val="100"/>
        <c:noMultiLvlLbl val="0"/>
      </c:catAx>
      <c:valAx>
        <c:axId val="41430351"/>
        <c:scaling>
          <c:orientation val="minMax"/>
          <c:max val="45"/>
          <c:min val="25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2953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22</xdr:row>
      <xdr:rowOff>47625</xdr:rowOff>
    </xdr:from>
    <xdr:to>
      <xdr:col>22</xdr:col>
      <xdr:colOff>342900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685925" y="3609975"/>
        <a:ext cx="139255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H23" sqref="H23"/>
    </sheetView>
  </sheetViews>
  <sheetFormatPr defaultColWidth="12.57421875" defaultRowHeight="12.75"/>
  <cols>
    <col min="1" max="1" width="34.28125" style="0" customWidth="1"/>
    <col min="2" max="2" width="11.57421875" style="1" customWidth="1"/>
    <col min="3" max="4" width="11.57421875" style="0" customWidth="1"/>
    <col min="5" max="5" width="11.57421875" style="1" customWidth="1"/>
    <col min="6" max="7" width="11.57421875" style="0" customWidth="1"/>
    <col min="8" max="8" width="11.57421875" style="1" customWidth="1"/>
    <col min="9" max="10" width="11.57421875" style="0" customWidth="1"/>
    <col min="11" max="11" width="11.57421875" style="1" customWidth="1"/>
    <col min="12" max="13" width="11.57421875" style="0" customWidth="1"/>
    <col min="14" max="14" width="11.57421875" style="1" customWidth="1"/>
    <col min="15" max="16" width="11.57421875" style="0" customWidth="1"/>
    <col min="17" max="17" width="11.57421875" style="1" customWidth="1"/>
    <col min="18" max="16384" width="11.57421875" style="0" customWidth="1"/>
  </cols>
  <sheetData>
    <row r="1" spans="2:11" ht="12.75">
      <c r="B1" s="1" t="s">
        <v>0</v>
      </c>
      <c r="E1" s="1" t="s">
        <v>1</v>
      </c>
      <c r="H1" s="1" t="s">
        <v>2</v>
      </c>
      <c r="K1" s="1" t="s">
        <v>3</v>
      </c>
    </row>
    <row r="2" spans="2:16" ht="12.75">
      <c r="B2" s="1" t="s">
        <v>4</v>
      </c>
      <c r="C2" t="s">
        <v>5</v>
      </c>
      <c r="D2" t="s">
        <v>6</v>
      </c>
      <c r="E2" s="1" t="s">
        <v>4</v>
      </c>
      <c r="F2" t="s">
        <v>5</v>
      </c>
      <c r="G2" t="s">
        <v>6</v>
      </c>
      <c r="H2" s="1" t="s">
        <v>4</v>
      </c>
      <c r="I2" t="s">
        <v>5</v>
      </c>
      <c r="J2" t="s">
        <v>6</v>
      </c>
      <c r="K2" s="1" t="s">
        <v>4</v>
      </c>
      <c r="L2" t="s">
        <v>5</v>
      </c>
      <c r="M2" t="s">
        <v>6</v>
      </c>
      <c r="N2" s="1" t="s">
        <v>4</v>
      </c>
      <c r="O2" t="s">
        <v>5</v>
      </c>
      <c r="P2" t="s">
        <v>6</v>
      </c>
    </row>
    <row r="4" spans="1:8" ht="12.75">
      <c r="A4" t="s">
        <v>7</v>
      </c>
      <c r="B4" s="1" t="s">
        <v>8</v>
      </c>
      <c r="H4" s="1" t="s">
        <v>9</v>
      </c>
    </row>
    <row r="5" spans="1:2" ht="12.75">
      <c r="A5" t="s">
        <v>10</v>
      </c>
      <c r="B5" s="1">
        <v>2006</v>
      </c>
    </row>
    <row r="6" spans="1:11" ht="12.75">
      <c r="A6" t="s">
        <v>11</v>
      </c>
      <c r="B6" s="1" t="s">
        <v>12</v>
      </c>
      <c r="H6" s="1" t="s">
        <v>13</v>
      </c>
      <c r="K6" s="1" t="s">
        <v>14</v>
      </c>
    </row>
    <row r="8" spans="1:3" ht="12.75">
      <c r="A8" t="s">
        <v>15</v>
      </c>
      <c r="B8" s="1">
        <v>15000</v>
      </c>
      <c r="C8" s="2">
        <f>100*B8/B$11</f>
        <v>78.94736842105263</v>
      </c>
    </row>
    <row r="9" spans="1:3" ht="12.75">
      <c r="A9" t="s">
        <v>16</v>
      </c>
      <c r="B9" s="1">
        <v>1000</v>
      </c>
      <c r="C9" s="2">
        <f>100*B9/B$11</f>
        <v>5.2631578947368425</v>
      </c>
    </row>
    <row r="10" spans="1:3" ht="12.75">
      <c r="A10" t="s">
        <v>17</v>
      </c>
      <c r="B10" s="1">
        <v>3000</v>
      </c>
      <c r="C10" s="2">
        <f>100*B10/B$11</f>
        <v>15.789473684210526</v>
      </c>
    </row>
    <row r="11" spans="1:11" ht="12.75">
      <c r="A11" t="s">
        <v>18</v>
      </c>
      <c r="B11" s="1">
        <f>B8+B9+B10</f>
        <v>19000</v>
      </c>
      <c r="C11" s="2"/>
      <c r="D11">
        <v>12000</v>
      </c>
      <c r="E11" s="1">
        <v>9500</v>
      </c>
      <c r="H11" s="1">
        <v>27000</v>
      </c>
      <c r="I11" t="s">
        <v>19</v>
      </c>
      <c r="K11" s="1">
        <v>12000</v>
      </c>
    </row>
    <row r="12" ht="12.75">
      <c r="C12" s="2"/>
    </row>
    <row r="13" spans="1:4" ht="12.75">
      <c r="A13" t="s">
        <v>20</v>
      </c>
      <c r="B13" s="1">
        <v>0</v>
      </c>
      <c r="C13" s="2">
        <f>100*B13/B$11</f>
        <v>0</v>
      </c>
      <c r="D13">
        <f>C13*D$11</f>
        <v>0</v>
      </c>
    </row>
    <row r="14" ht="12.75">
      <c r="C14" s="2"/>
    </row>
    <row r="15" ht="12.75">
      <c r="C15" s="2"/>
    </row>
    <row r="16" spans="1:14" ht="12.75">
      <c r="A16" t="s">
        <v>21</v>
      </c>
      <c r="B16" s="1">
        <v>0.05</v>
      </c>
      <c r="C16" s="2"/>
      <c r="D16">
        <v>0.03</v>
      </c>
      <c r="E16" s="1">
        <f>B16</f>
        <v>0.05</v>
      </c>
      <c r="H16" s="1">
        <f>E16</f>
        <v>0.05</v>
      </c>
      <c r="K16" s="1">
        <f>H16</f>
        <v>0.05</v>
      </c>
      <c r="N16" s="1">
        <f>K16</f>
        <v>0.05</v>
      </c>
    </row>
    <row r="17" spans="1:4" ht="12.75">
      <c r="A17" t="s">
        <v>22</v>
      </c>
      <c r="B17" s="1">
        <f>B16*(B8+B9+B10+B13)</f>
        <v>950</v>
      </c>
      <c r="C17" s="2">
        <f>100*B17/B$11</f>
        <v>5</v>
      </c>
      <c r="D17" s="3">
        <f>D16*D11</f>
        <v>360</v>
      </c>
    </row>
    <row r="18" spans="1:8" ht="12.75">
      <c r="A18" t="s">
        <v>23</v>
      </c>
      <c r="B18" s="1">
        <v>200</v>
      </c>
      <c r="C18" s="2">
        <f>100*B18/B$11</f>
        <v>1.0526315789473684</v>
      </c>
      <c r="D18" s="3">
        <f>C18*D$11/100</f>
        <v>126.3157894736842</v>
      </c>
      <c r="H18" s="1">
        <v>100</v>
      </c>
    </row>
    <row r="19" spans="1:8" ht="12.75">
      <c r="A19" t="s">
        <v>24</v>
      </c>
      <c r="B19" s="1">
        <v>380</v>
      </c>
      <c r="C19" s="2">
        <f>100*B19/B$11</f>
        <v>2</v>
      </c>
      <c r="D19" s="3">
        <f>C19*D$11/100</f>
        <v>240</v>
      </c>
      <c r="H19" s="1" t="s">
        <v>25</v>
      </c>
    </row>
    <row r="20" spans="1:11" ht="12.75">
      <c r="A20" t="s">
        <v>26</v>
      </c>
      <c r="B20" s="1">
        <v>650</v>
      </c>
      <c r="C20" s="2">
        <f>100*B20/B$11</f>
        <v>3.4210526315789473</v>
      </c>
      <c r="D20" s="3">
        <f>C20*D$11/100</f>
        <v>410.52631578947364</v>
      </c>
      <c r="H20" s="1">
        <v>600</v>
      </c>
      <c r="K20" s="1">
        <v>650</v>
      </c>
    </row>
    <row r="21" spans="1:8" ht="12.75">
      <c r="A21" t="s">
        <v>27</v>
      </c>
      <c r="B21" s="1">
        <v>600</v>
      </c>
      <c r="C21" s="2">
        <f>100*B21/B$11</f>
        <v>3.1578947368421053</v>
      </c>
      <c r="D21" s="3">
        <v>0</v>
      </c>
      <c r="H21" s="1">
        <v>0</v>
      </c>
    </row>
    <row r="22" spans="1:4" ht="12.75">
      <c r="A22" t="s">
        <v>28</v>
      </c>
      <c r="B22" s="1">
        <v>150</v>
      </c>
      <c r="C22" s="2">
        <f>100*B22/B$11</f>
        <v>0.7894736842105263</v>
      </c>
      <c r="D22" s="3">
        <v>0</v>
      </c>
    </row>
    <row r="23" spans="1:9" ht="12.75">
      <c r="A23" t="s">
        <v>29</v>
      </c>
      <c r="B23" s="1">
        <f>SUM(B17:B22)</f>
        <v>2930</v>
      </c>
      <c r="C23" s="2">
        <f>100*B23/B$11</f>
        <v>15.421052631578947</v>
      </c>
      <c r="D23" s="3">
        <f>SUM(D17:D22)</f>
        <v>1136.842105263158</v>
      </c>
      <c r="E23" s="1">
        <v>900</v>
      </c>
      <c r="F23">
        <f>E23/E11*100</f>
        <v>9.473684210526317</v>
      </c>
      <c r="H23" s="1">
        <v>1000</v>
      </c>
      <c r="I23">
        <f>H23/H11</f>
        <v>0.037037037037037035</v>
      </c>
    </row>
    <row r="24" spans="3:4" ht="12.75">
      <c r="C24" s="2"/>
      <c r="D24" s="3"/>
    </row>
    <row r="25" spans="1:4" ht="12.75">
      <c r="A25" t="s">
        <v>30</v>
      </c>
      <c r="B25" s="1">
        <v>800</v>
      </c>
      <c r="C25" s="2">
        <f>100*B25/B$11</f>
        <v>4.2105263157894735</v>
      </c>
      <c r="D25" s="3">
        <f>C25*D$11/100</f>
        <v>505.2631578947368</v>
      </c>
    </row>
    <row r="26" spans="1:4" ht="12.75">
      <c r="A26" t="s">
        <v>31</v>
      </c>
      <c r="B26" s="1">
        <f>B23+B25</f>
        <v>3730</v>
      </c>
      <c r="C26" s="2">
        <f>100*B26/B$11</f>
        <v>19.63157894736842</v>
      </c>
      <c r="D26" s="3">
        <f>C26*D$11/100</f>
        <v>2355.789473684211</v>
      </c>
    </row>
    <row r="32" ht="12.75">
      <c r="A32" t="s">
        <v>32</v>
      </c>
    </row>
    <row r="33" ht="12.75">
      <c r="A33" t="s">
        <v>33</v>
      </c>
    </row>
    <row r="34" ht="12.75">
      <c r="A34" t="s">
        <v>34</v>
      </c>
    </row>
    <row r="36" ht="12.75">
      <c r="A36" t="s">
        <v>35</v>
      </c>
    </row>
    <row r="37" ht="12.75">
      <c r="A37" t="s">
        <v>36</v>
      </c>
    </row>
    <row r="39" ht="12.75">
      <c r="A39" t="s">
        <v>37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tabSelected="1" workbookViewId="0" topLeftCell="A1">
      <selection activeCell="A16" sqref="A16"/>
    </sheetView>
  </sheetViews>
  <sheetFormatPr defaultColWidth="12.57421875" defaultRowHeight="12.75"/>
  <cols>
    <col min="1" max="1" width="11.57421875" style="0" customWidth="1"/>
    <col min="2" max="2" width="19.140625" style="0" customWidth="1"/>
    <col min="3" max="3" width="11.57421875" style="0" customWidth="1"/>
    <col min="4" max="4" width="14.421875" style="0" customWidth="1"/>
    <col min="5" max="16" width="8.8515625" style="3" customWidth="1"/>
    <col min="17" max="18" width="9.8515625" style="0" customWidth="1"/>
    <col min="19" max="16384" width="11.57421875" style="0" customWidth="1"/>
  </cols>
  <sheetData>
    <row r="2" ht="12.75">
      <c r="B2" t="s">
        <v>38</v>
      </c>
    </row>
    <row r="3" spans="1:2" ht="12.75">
      <c r="A3" t="s">
        <v>39</v>
      </c>
      <c r="B3">
        <v>0.8849</v>
      </c>
    </row>
    <row r="4" spans="1:2" ht="12.75">
      <c r="A4" t="s">
        <v>8</v>
      </c>
      <c r="B4">
        <v>1.432</v>
      </c>
    </row>
    <row r="5" spans="1:2" ht="12.75">
      <c r="A5" t="s">
        <v>40</v>
      </c>
      <c r="B5">
        <v>1.349</v>
      </c>
    </row>
    <row r="7" spans="1:5" ht="12.75">
      <c r="A7" t="s">
        <v>41</v>
      </c>
      <c r="B7" t="s">
        <v>42</v>
      </c>
      <c r="C7" t="s">
        <v>43</v>
      </c>
      <c r="D7" t="s">
        <v>44</v>
      </c>
      <c r="E7" s="3" t="s">
        <v>45</v>
      </c>
    </row>
    <row r="8" spans="1:4" ht="12.75">
      <c r="A8" t="s">
        <v>46</v>
      </c>
      <c r="B8">
        <v>72</v>
      </c>
      <c r="C8">
        <v>27</v>
      </c>
      <c r="D8">
        <v>0.64</v>
      </c>
    </row>
    <row r="9" spans="1:4" ht="12.75">
      <c r="A9" t="s">
        <v>47</v>
      </c>
      <c r="B9">
        <v>80</v>
      </c>
      <c r="C9">
        <v>33</v>
      </c>
      <c r="D9">
        <v>0.62</v>
      </c>
    </row>
    <row r="10" spans="1:5" ht="12.75">
      <c r="A10" t="s">
        <v>48</v>
      </c>
      <c r="B10">
        <v>82</v>
      </c>
      <c r="C10">
        <v>33</v>
      </c>
      <c r="D10">
        <v>0.7</v>
      </c>
      <c r="E10" s="3">
        <v>1600</v>
      </c>
    </row>
    <row r="11" spans="1:4" ht="12.75">
      <c r="A11" t="s">
        <v>49</v>
      </c>
      <c r="B11">
        <v>80</v>
      </c>
      <c r="C11">
        <v>35</v>
      </c>
      <c r="D11">
        <v>0.6000000000000001</v>
      </c>
    </row>
    <row r="12" spans="1:8" ht="12.75">
      <c r="A12" t="s">
        <v>50</v>
      </c>
      <c r="B12">
        <v>91</v>
      </c>
      <c r="C12">
        <v>36</v>
      </c>
      <c r="D12">
        <v>0.58</v>
      </c>
      <c r="E12" s="3">
        <f>10000/B3</f>
        <v>11300.711944852526</v>
      </c>
      <c r="F12" s="3">
        <v>12500</v>
      </c>
      <c r="G12" s="3">
        <v>12500</v>
      </c>
      <c r="H12" s="3">
        <v>11300</v>
      </c>
    </row>
    <row r="13" spans="1:12" ht="12.75">
      <c r="A13" t="s">
        <v>14</v>
      </c>
      <c r="B13">
        <v>95</v>
      </c>
      <c r="C13">
        <v>36</v>
      </c>
      <c r="D13">
        <v>0.65</v>
      </c>
      <c r="E13" s="3">
        <f>9250/B3</f>
        <v>10453.158548988586</v>
      </c>
      <c r="F13" s="3">
        <f>9000/B3</f>
        <v>10170.640750367273</v>
      </c>
      <c r="G13" s="3">
        <v>16000</v>
      </c>
      <c r="H13" s="3">
        <v>13500</v>
      </c>
      <c r="I13" s="3">
        <v>12500</v>
      </c>
      <c r="J13" s="3">
        <v>12500</v>
      </c>
      <c r="K13" s="3" t="s">
        <v>51</v>
      </c>
      <c r="L13" s="3">
        <v>16000</v>
      </c>
    </row>
    <row r="14" spans="1:5" ht="12.75">
      <c r="A14" t="s">
        <v>52</v>
      </c>
      <c r="B14">
        <v>93</v>
      </c>
      <c r="C14">
        <v>38</v>
      </c>
      <c r="D14">
        <v>0.62</v>
      </c>
      <c r="E14" s="3">
        <v>9200</v>
      </c>
    </row>
    <row r="15" spans="1:7" ht="12.75">
      <c r="A15" t="s">
        <v>53</v>
      </c>
      <c r="B15">
        <v>92</v>
      </c>
      <c r="C15">
        <v>38</v>
      </c>
      <c r="D15">
        <v>0.6000000000000001</v>
      </c>
      <c r="E15" s="3">
        <v>11000</v>
      </c>
      <c r="F15" s="3">
        <v>12900</v>
      </c>
      <c r="G15" s="3">
        <v>19000</v>
      </c>
    </row>
    <row r="16" spans="1:6" ht="12.75">
      <c r="A16" t="s">
        <v>54</v>
      </c>
      <c r="C16">
        <v>38</v>
      </c>
      <c r="D16">
        <v>0.5700000000000001</v>
      </c>
      <c r="E16" s="3">
        <f>7500/B3</f>
        <v>8475.533958639395</v>
      </c>
      <c r="F16" s="3">
        <v>13600</v>
      </c>
    </row>
    <row r="17" spans="1:5" ht="12.75">
      <c r="A17" t="s">
        <v>55</v>
      </c>
      <c r="B17">
        <v>95</v>
      </c>
      <c r="C17">
        <v>39</v>
      </c>
      <c r="D17">
        <v>0.55</v>
      </c>
      <c r="E17" s="3">
        <v>14950</v>
      </c>
    </row>
    <row r="18" spans="1:8" ht="12.75">
      <c r="A18" t="s">
        <v>56</v>
      </c>
      <c r="B18" t="s">
        <v>25</v>
      </c>
      <c r="C18">
        <v>38</v>
      </c>
      <c r="D18">
        <v>0.62</v>
      </c>
      <c r="E18" s="3">
        <f>15000/B3</f>
        <v>16951.06791727879</v>
      </c>
      <c r="F18" s="3">
        <v>17000</v>
      </c>
      <c r="G18" s="3">
        <v>24500</v>
      </c>
      <c r="H18" s="3">
        <v>21000</v>
      </c>
    </row>
    <row r="19" spans="1:10" ht="12.75">
      <c r="A19" t="s">
        <v>57</v>
      </c>
      <c r="B19">
        <v>89</v>
      </c>
      <c r="C19">
        <v>38</v>
      </c>
      <c r="D19">
        <v>0.55</v>
      </c>
      <c r="E19" s="3">
        <f>8000/B3</f>
        <v>9040.56955588202</v>
      </c>
      <c r="F19" s="3">
        <f>9750/B3</f>
        <v>11018.194146231212</v>
      </c>
      <c r="G19" s="3">
        <v>11450</v>
      </c>
      <c r="H19" s="3">
        <v>12500</v>
      </c>
      <c r="I19" s="3">
        <v>12250</v>
      </c>
      <c r="J19" s="3">
        <v>10900</v>
      </c>
    </row>
    <row r="20" spans="1:4" ht="12.75">
      <c r="A20" t="s">
        <v>58</v>
      </c>
      <c r="B20">
        <v>100</v>
      </c>
      <c r="C20">
        <v>43</v>
      </c>
      <c r="D20">
        <v>0.59</v>
      </c>
    </row>
    <row r="21" spans="1:6" ht="12.75">
      <c r="A21" t="s">
        <v>59</v>
      </c>
      <c r="B21">
        <v>120</v>
      </c>
      <c r="C21">
        <v>43</v>
      </c>
      <c r="D21">
        <v>0.59</v>
      </c>
      <c r="E21" s="3">
        <f>45000/B4</f>
        <v>31424.581005586595</v>
      </c>
      <c r="F21" s="3">
        <f>24000/B3</f>
        <v>27121.70866764606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2011-06-12T14:56:33Z</dcterms:created>
  <dcterms:modified xsi:type="dcterms:W3CDTF">2011-06-19T13:12:27Z</dcterms:modified>
  <cp:category/>
  <cp:version/>
  <cp:contentType/>
  <cp:contentStatus/>
  <cp:revision>14</cp:revision>
</cp:coreProperties>
</file>